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ипография\Downloads\"/>
    </mc:Choice>
  </mc:AlternateContent>
  <bookViews>
    <workbookView xWindow="0" yWindow="0" windowWidth="8535" windowHeight="5745"/>
  </bookViews>
  <sheets>
    <sheet name="Precios" sheetId="1" r:id="rId1"/>
  </sheets>
  <definedNames>
    <definedName name="_xlnm._FilterDatabase" localSheetId="0" hidden="1">Precios!$D$1:$F$35</definedName>
  </definedNames>
  <calcPr calcId="162913"/>
</workbook>
</file>

<file path=xl/calcChain.xml><?xml version="1.0" encoding="utf-8"?>
<calcChain xmlns="http://schemas.openxmlformats.org/spreadsheetml/2006/main">
  <c r="M2" i="1" l="1"/>
  <c r="M35" i="1"/>
  <c r="M34" i="1"/>
  <c r="M33" i="1"/>
  <c r="M32" i="1"/>
  <c r="M31" i="1"/>
  <c r="M30" i="1"/>
  <c r="M29" i="1"/>
  <c r="M28" i="1"/>
  <c r="M27" i="1"/>
  <c r="M26" i="1"/>
  <c r="M25" i="1"/>
  <c r="M23" i="1"/>
  <c r="M22" i="1"/>
  <c r="M19" i="1"/>
  <c r="M18" i="1"/>
  <c r="M17" i="1"/>
  <c r="M16" i="1"/>
  <c r="M15" i="1"/>
  <c r="M14" i="1"/>
  <c r="M13" i="1"/>
  <c r="M12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<sst xmlns="http://schemas.openxmlformats.org/spreadsheetml/2006/main" count="151" uniqueCount="53">
  <si>
    <t>01</t>
  </si>
  <si>
    <t>AVAILABLE</t>
  </si>
  <si>
    <t>DETACHED VILLA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</si>
  <si>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</si>
  <si>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</si>
  <si>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</si>
  <si>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</si>
  <si>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</si>
  <si>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</si>
  <si>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</si>
  <si>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</si>
  <si>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</si>
  <si>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</si>
  <si>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</si>
  <si>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</si>
  <si>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</si>
  <si>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</si>
  <si>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</si>
  <si>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</si>
  <si>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</si>
  <si>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</si>
  <si>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</si>
  <si>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</si>
  <si>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</si>
  <si>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</si>
  <si>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</si>
  <si>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</si>
  <si>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</si>
  <si>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</si>
  <si>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</si>
  <si>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</si>
  <si>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</si>
  <si>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</si>
  <si>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</si>
  <si>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</si>
  <si>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</si>
  <si>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i/>
        <sz val="10"/>
        <rFont val="Montserrat"/>
      </rPr>
      <t>SEVILLA Plus</t>
    </r>
  </si>
  <si>
    <r>
      <rPr>
        <i/>
        <sz val="10"/>
        <rFont val="Montserrat"/>
      </rPr>
      <t>GRANADA Plus</t>
    </r>
  </si>
  <si>
    <t>Name</t>
  </si>
  <si>
    <t>Status</t>
  </si>
  <si>
    <t>Sub category</t>
  </si>
  <si>
    <t>Ref.</t>
  </si>
  <si>
    <t>Bedrooms</t>
  </si>
  <si>
    <t>Bathrooms</t>
  </si>
  <si>
    <t>surface square</t>
  </si>
  <si>
    <t>Land square</t>
  </si>
  <si>
    <t>solarium square</t>
  </si>
  <si>
    <t>Basement square</t>
  </si>
  <si>
    <t>Price</t>
  </si>
  <si>
    <t>328.69</t>
  </si>
  <si>
    <t>87.5</t>
  </si>
  <si>
    <t>293352</t>
  </si>
  <si>
    <t>299822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</si>
</sst>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sz val="9"/>
      <name val="Montserrat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2"/>
      <name val="Calibri"/>
      <family val="2"/>
      <charset val="204"/>
    </font>
    <font>
      <sz val="11"/>
      <name val="Calibri"/>
      <family val="2"/>
      <charset val="204"/>
    </font>
    <font>
      <i/>
      <sz val="11"/>
      <name val="Montserrat"/>
    </font>
    <font>
      <i/>
      <sz val="10"/>
      <name val="Montserrat"/>
    </font>
    <font>
      <sz val="14"/>
      <name val="Calibri"/>
      <family val="2"/>
      <charset val="204"/>
      <scheme val="minor"/>
    </font>
    <font>
      <b/>
      <sz val="9"/>
      <name val="Montserrat"/>
      <charset val="204"/>
    </font>
    <font>
      <b/>
      <i/>
      <sz val="9"/>
      <name val="Montserrat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BCD3E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/>
    <xf numFmtId="49" fontId="3" fillId="2" borderId="0" xfId="0" applyNumberFormat="1" applyFont="1" applyFill="1" applyAlignment="1">
      <alignment horizontal="center" vertical="center" textRotation="90"/>
    </xf>
    <xf numFmtId="0" fontId="2" fillId="2" borderId="0" xfId="0" applyFont="1" applyFill="1" applyAlignment="1"/>
    <xf numFmtId="49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/>
    <xf numFmtId="0" fontId="10" fillId="5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/>
    <xf numFmtId="0" fontId="9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ont>
        <strike/>
        <color rgb="FFA5A5A5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57150" cy="190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u/2/folders/19TiC2flMv1t02LHyFA_8Ml3TcmXngJuD" TargetMode="External"/><Relationship Id="rId13" Type="http://schemas.openxmlformats.org/officeDocument/2006/relationships/hyperlink" Target="https://drive.google.com/drive/u/2/folders/1FTYU9WCJzlKbcu8bCdLp0aIC9KhucYOx" TargetMode="External"/><Relationship Id="rId18" Type="http://schemas.openxmlformats.org/officeDocument/2006/relationships/hyperlink" Target="https://drive.google.com/drive/u/2/folders/1Pxf856rN_TGWJ4X7ME5sFyn59dgq3chX" TargetMode="External"/><Relationship Id="rId26" Type="http://schemas.openxmlformats.org/officeDocument/2006/relationships/hyperlink" Target="https://drive.google.com/drive/u/2/folders/1zl5xE8tkae_FwcecaIspi8txuWAUMGZX" TargetMode="External"/><Relationship Id="rId3" Type="http://schemas.openxmlformats.org/officeDocument/2006/relationships/hyperlink" Target="https://drive.google.com/drive/u/2/folders/1Gk0estNIwRby0doZPQNRquZaGyhqnMS_" TargetMode="External"/><Relationship Id="rId21" Type="http://schemas.openxmlformats.org/officeDocument/2006/relationships/hyperlink" Target="https://drive.google.com/drive/u/2/folders/1FkmcEilWatpEmDf1kXxCWj6sotnLwvbI" TargetMode="External"/><Relationship Id="rId34" Type="http://schemas.openxmlformats.org/officeDocument/2006/relationships/hyperlink" Target="https://drive.google.com/drive/u/2/folders/1zJ7HrJhu0rByfifCiXhjFS0zBZwN-apj" TargetMode="External"/><Relationship Id="rId7" Type="http://schemas.openxmlformats.org/officeDocument/2006/relationships/hyperlink" Target="https://drive.google.com/drive/u/2/folders/1svVd1x8V7tSDDywd35dbG540ELErjCU_" TargetMode="External"/><Relationship Id="rId12" Type="http://schemas.openxmlformats.org/officeDocument/2006/relationships/hyperlink" Target="https://drive.google.com/drive/u/2/folders/1KuPCHtxcN0PAiT9nJGmxHISbnwxxxQIo" TargetMode="External"/><Relationship Id="rId17" Type="http://schemas.openxmlformats.org/officeDocument/2006/relationships/hyperlink" Target="https://drive.google.com/drive/u/2/folders/1OrVWYn8AYg5QPNsGl7GyxQioraYuaiBr" TargetMode="External"/><Relationship Id="rId25" Type="http://schemas.openxmlformats.org/officeDocument/2006/relationships/hyperlink" Target="https://drive.google.com/drive/u/2/folders/1rnrKgsULgRRtnJDUZOnLs1kLoecI69u6" TargetMode="External"/><Relationship Id="rId33" Type="http://schemas.openxmlformats.org/officeDocument/2006/relationships/hyperlink" Target="https://drive.google.com/drive/u/2/folders/1CkTmm24k2oYlEfKe9ptk87U0jDbEkzRC" TargetMode="External"/><Relationship Id="rId2" Type="http://schemas.openxmlformats.org/officeDocument/2006/relationships/hyperlink" Target="https://drive.google.com/drive/u/2/folders/1ur5pYnI_5U7BT6-ojOTHopMWeDWueJ5k" TargetMode="External"/><Relationship Id="rId16" Type="http://schemas.openxmlformats.org/officeDocument/2006/relationships/hyperlink" Target="https://drive.google.com/drive/u/2/folders/10coru7WLhhw2utuGbHFYKOWo-ClyLbkk" TargetMode="External"/><Relationship Id="rId20" Type="http://schemas.openxmlformats.org/officeDocument/2006/relationships/hyperlink" Target="https://drive.google.com/drive/u/2/folders/1lb7OxPfulqHqTgrvVqTnN7Kg8Ec1wLCm" TargetMode="External"/><Relationship Id="rId29" Type="http://schemas.openxmlformats.org/officeDocument/2006/relationships/hyperlink" Target="https://drive.google.com/drive/u/2/folders/1yqVpKNBBJdYRXUa2EGBwQaY-WX75YTSy" TargetMode="External"/><Relationship Id="rId1" Type="http://schemas.openxmlformats.org/officeDocument/2006/relationships/hyperlink" Target="https://drive.google.com/drive/u/2/folders/1eMUxBvNUymmZbymskcMHJeTF12Nk2g3H" TargetMode="External"/><Relationship Id="rId6" Type="http://schemas.openxmlformats.org/officeDocument/2006/relationships/hyperlink" Target="https://drive.google.com/drive/u/2/folders/1Zl7nekAvQnAWh_y1m75sf8Udub6uU05W" TargetMode="External"/><Relationship Id="rId11" Type="http://schemas.openxmlformats.org/officeDocument/2006/relationships/hyperlink" Target="https://drive.google.com/drive/u/2/folders/15XbFjS-S8z8HTiUxbpT8zLDK_-vKZQNe" TargetMode="External"/><Relationship Id="rId24" Type="http://schemas.openxmlformats.org/officeDocument/2006/relationships/hyperlink" Target="https://drive.google.com/drive/u/2/folders/1terrdeXnJJbnbyaejB7ohhTcZOvl7mlm" TargetMode="External"/><Relationship Id="rId32" Type="http://schemas.openxmlformats.org/officeDocument/2006/relationships/hyperlink" Target="https://drive.google.com/drive/u/2/folders/1YB6gxySHwv3nMWYwqeufzScspSXjssNA" TargetMode="External"/><Relationship Id="rId5" Type="http://schemas.openxmlformats.org/officeDocument/2006/relationships/hyperlink" Target="https://drive.google.com/drive/u/2/folders/142CuoYZTxJVCW3IHGyYs8kX1zeQiRTnd" TargetMode="External"/><Relationship Id="rId15" Type="http://schemas.openxmlformats.org/officeDocument/2006/relationships/hyperlink" Target="https://drive.google.com/drive/u/2/folders/1sE8lbg1UUlJhHKnX8A-TBEs0epz-M11i" TargetMode="External"/><Relationship Id="rId23" Type="http://schemas.openxmlformats.org/officeDocument/2006/relationships/hyperlink" Target="https://drive.google.com/drive/u/2/folders/1jQBh76p2j_KEuqyppn_lfi_S76uPVw7i" TargetMode="External"/><Relationship Id="rId28" Type="http://schemas.openxmlformats.org/officeDocument/2006/relationships/hyperlink" Target="https://drive.google.com/drive/u/2/folders/1Lw9AXvzXF3RvigcXbFIil6E6_tNo65Xd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drive.google.com/drive/u/2/folders/1s5wztKR01sDiEh_GnellqpznwHQrUuC0" TargetMode="External"/><Relationship Id="rId19" Type="http://schemas.openxmlformats.org/officeDocument/2006/relationships/hyperlink" Target="https://drive.google.com/drive/u/2/folders/1B3mFaIKKX0fU_XAtuuKU7ZEzOCxrr16K" TargetMode="External"/><Relationship Id="rId31" Type="http://schemas.openxmlformats.org/officeDocument/2006/relationships/hyperlink" Target="https://drive.google.com/drive/u/2/folders/1zgkJB38STpDD8-AyYEVB2G8-RReAtX-4" TargetMode="External"/><Relationship Id="rId4" Type="http://schemas.openxmlformats.org/officeDocument/2006/relationships/hyperlink" Target="https://drive.google.com/drive/u/2/folders/1gpQRd6Rn55nu3iaT4d-9w0VWvfGqz3v-" TargetMode="External"/><Relationship Id="rId9" Type="http://schemas.openxmlformats.org/officeDocument/2006/relationships/hyperlink" Target="https://drive.google.com/drive/u/2/folders/1F6ZPy4IFG0s3KPN-IMcFMtZKm6azpsHO" TargetMode="External"/><Relationship Id="rId14" Type="http://schemas.openxmlformats.org/officeDocument/2006/relationships/hyperlink" Target="https://drive.google.com/drive/u/2/folders/1r6uCboCmdotc8-bINI7Y9ssoMi7MNFpX" TargetMode="External"/><Relationship Id="rId22" Type="http://schemas.openxmlformats.org/officeDocument/2006/relationships/hyperlink" Target="https://drive.google.com/drive/u/2/folders/1bqCYpH3lq81RWQQfU9C8Q67jxKD-l1dj" TargetMode="External"/><Relationship Id="rId27" Type="http://schemas.openxmlformats.org/officeDocument/2006/relationships/hyperlink" Target="https://drive.google.com/drive/u/2/folders/1mll9yy8jjOXsT1K_g2tCiH_KpYv1g0Ns" TargetMode="External"/><Relationship Id="rId30" Type="http://schemas.openxmlformats.org/officeDocument/2006/relationships/hyperlink" Target="https://drive.google.com/drive/u/2/folders/11suqrVj56eU-2owL2mAaRaA90_SNDQC1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20" sqref="M20"/>
    </sheetView>
  </sheetViews>
  <sheetFormatPr defaultColWidth="14.42578125" defaultRowHeight="32.25" customHeight="1"/>
  <cols>
    <col min="1" max="2" width="7.28515625" style="2" hidden="1" customWidth="1"/>
    <col min="3" max="3" width="18.85546875" style="2" customWidth="1"/>
    <col min="4" max="4" width="16.28515625" style="2" customWidth="1"/>
    <col min="5" max="5" width="20.140625" style="2" customWidth="1"/>
    <col min="6" max="6" width="18" style="2" customWidth="1"/>
    <col min="7" max="7" width="15.42578125" style="2" customWidth="1"/>
    <col min="8" max="8" width="15.85546875" style="2" customWidth="1"/>
    <col min="9" max="9" width="17.7109375" style="34" customWidth="1"/>
    <col min="10" max="10" width="15.140625" style="2" customWidth="1"/>
    <col min="11" max="11" width="15" style="2" customWidth="1"/>
    <col min="12" max="12" width="16.7109375" style="34" customWidth="1"/>
    <col min="13" max="13" width="14.140625" style="29" customWidth="1"/>
    <col min="14" max="16384" width="14.42578125" style="2"/>
  </cols>
  <sheetData>
    <row r="1" spans="1:13" ht="32.25" customHeight="1">
      <c r="A1" s="1"/>
      <c r="B1" s="1"/>
      <c r="C1" s="23" t="s">
        <v>38</v>
      </c>
      <c r="D1" s="24" t="s">
        <v>39</v>
      </c>
      <c r="E1" s="24" t="s">
        <v>40</v>
      </c>
      <c r="F1" s="24" t="s">
        <v>41</v>
      </c>
      <c r="G1" s="24" t="s">
        <v>42</v>
      </c>
      <c r="H1" s="24" t="s">
        <v>43</v>
      </c>
      <c r="I1" s="35" t="s">
        <v>44</v>
      </c>
      <c r="J1" s="25" t="s">
        <v>45</v>
      </c>
      <c r="K1" s="24" t="s">
        <v>46</v>
      </c>
      <c r="L1" s="30" t="s">
        <v>47</v>
      </c>
      <c r="M1" s="23" t="s">
        <v>48</v>
      </c>
    </row>
    <row r="2" spans="1:13" ht="32.25" customHeight="1">
      <c r="A2" s="3"/>
      <c r="B2" s="4"/>
      <c r="C2" s="5" t="s">
        <v>0</v>
      </c>
      <c r="D2" s="6" t="s">
        <v>1</v>
      </c>
      <c r="E2" s="7" t="s">
        <v>2</v>
      </c>
      <c r="F2" s="8" t="s">
        <v>36</v>
      </c>
      <c r="G2" s="9">
        <v>2</v>
      </c>
      <c r="H2" s="9">
        <v>2</v>
      </c>
      <c r="I2" s="31">
        <v>157</v>
      </c>
      <c r="J2" s="10" t="s">
        <v>49</v>
      </c>
      <c r="K2" s="6">
        <v>60</v>
      </c>
      <c r="L2" s="31" t="s">
        <v>50</v>
      </c>
      <c r="M2" s="26">
        <f>299352.5+4000</f>
        <v>303352.5</v>
      </c>
    </row>
    <row r="3" spans="1:13" ht="32.25" customHeight="1">
      <c r="A3" s="4"/>
      <c r="B3" s="4"/>
      <c r="C3" s="5" t="s">
        <v>3</v>
      </c>
      <c r="D3" s="6" t="s">
        <v>1</v>
      </c>
      <c r="E3" s="7" t="s">
        <v>2</v>
      </c>
      <c r="F3" s="8" t="s">
        <v>36</v>
      </c>
      <c r="G3" s="9">
        <v>2</v>
      </c>
      <c r="H3" s="9">
        <v>2</v>
      </c>
      <c r="I3" s="31">
        <v>157</v>
      </c>
      <c r="J3" s="10">
        <v>304.92</v>
      </c>
      <c r="K3" s="6">
        <v>60</v>
      </c>
      <c r="L3" s="31">
        <v>87.5</v>
      </c>
      <c r="M3" s="26">
        <f>293410</f>
        <v>293410</v>
      </c>
    </row>
    <row r="4" spans="1:13" ht="32.25" customHeight="1">
      <c r="A4" s="4"/>
      <c r="B4" s="4"/>
      <c r="C4" s="11" t="s">
        <v>4</v>
      </c>
      <c r="D4" s="12" t="s">
        <v>1</v>
      </c>
      <c r="E4" s="13" t="s">
        <v>2</v>
      </c>
      <c r="F4" s="14" t="s">
        <v>37</v>
      </c>
      <c r="G4" s="15">
        <v>3</v>
      </c>
      <c r="H4" s="15">
        <v>2</v>
      </c>
      <c r="I4" s="32">
        <v>207</v>
      </c>
      <c r="J4" s="16">
        <v>304.56</v>
      </c>
      <c r="K4" s="12">
        <v>83</v>
      </c>
      <c r="L4" s="32">
        <v>113.5</v>
      </c>
      <c r="M4" s="27">
        <f>370860</f>
        <v>370860</v>
      </c>
    </row>
    <row r="5" spans="1:13" ht="32.25" customHeight="1">
      <c r="A5" s="4"/>
      <c r="B5" s="4"/>
      <c r="C5" s="11" t="s">
        <v>5</v>
      </c>
      <c r="D5" s="12" t="s">
        <v>1</v>
      </c>
      <c r="E5" s="13" t="s">
        <v>2</v>
      </c>
      <c r="F5" s="14" t="s">
        <v>37</v>
      </c>
      <c r="G5" s="15">
        <v>3</v>
      </c>
      <c r="H5" s="15">
        <v>2</v>
      </c>
      <c r="I5" s="32">
        <v>207</v>
      </c>
      <c r="J5" s="16">
        <v>304.3</v>
      </c>
      <c r="K5" s="12">
        <v>83</v>
      </c>
      <c r="L5" s="32">
        <v>113.5</v>
      </c>
      <c r="M5" s="27">
        <f>370782</f>
        <v>370782</v>
      </c>
    </row>
    <row r="6" spans="1:13" ht="32.25" customHeight="1">
      <c r="A6" s="4"/>
      <c r="B6" s="4"/>
      <c r="C6" s="11" t="s">
        <v>6</v>
      </c>
      <c r="D6" s="12" t="s">
        <v>1</v>
      </c>
      <c r="E6" s="13" t="s">
        <v>2</v>
      </c>
      <c r="F6" s="14" t="s">
        <v>37</v>
      </c>
      <c r="G6" s="15">
        <v>3</v>
      </c>
      <c r="H6" s="15">
        <v>2</v>
      </c>
      <c r="I6" s="32">
        <v>207</v>
      </c>
      <c r="J6" s="16">
        <v>304.37</v>
      </c>
      <c r="K6" s="12">
        <v>83</v>
      </c>
      <c r="L6" s="32">
        <v>113.5</v>
      </c>
      <c r="M6" s="27">
        <f>370803+5000</f>
        <v>375803</v>
      </c>
    </row>
    <row r="7" spans="1:13" ht="32.25" customHeight="1">
      <c r="A7" s="4"/>
      <c r="B7" s="4"/>
      <c r="C7" s="11" t="s">
        <v>7</v>
      </c>
      <c r="D7" s="12" t="s">
        <v>1</v>
      </c>
      <c r="E7" s="13" t="s">
        <v>2</v>
      </c>
      <c r="F7" s="14" t="s">
        <v>37</v>
      </c>
      <c r="G7" s="15">
        <v>3</v>
      </c>
      <c r="H7" s="15">
        <v>2</v>
      </c>
      <c r="I7" s="32">
        <v>207</v>
      </c>
      <c r="J7" s="16">
        <v>304.47000000000003</v>
      </c>
      <c r="K7" s="12">
        <v>83</v>
      </c>
      <c r="L7" s="32">
        <v>113.5</v>
      </c>
      <c r="M7" s="27">
        <f>370833+5000</f>
        <v>375833</v>
      </c>
    </row>
    <row r="8" spans="1:13" ht="32.25" customHeight="1">
      <c r="A8" s="4"/>
      <c r="B8" s="4"/>
      <c r="C8" s="11" t="s">
        <v>8</v>
      </c>
      <c r="D8" s="12" t="s">
        <v>1</v>
      </c>
      <c r="E8" s="13" t="s">
        <v>2</v>
      </c>
      <c r="F8" s="14" t="s">
        <v>37</v>
      </c>
      <c r="G8" s="15">
        <v>3</v>
      </c>
      <c r="H8" s="15">
        <v>2</v>
      </c>
      <c r="I8" s="32">
        <v>207</v>
      </c>
      <c r="J8" s="16">
        <v>304.54000000000002</v>
      </c>
      <c r="K8" s="12">
        <v>83</v>
      </c>
      <c r="L8" s="32">
        <v>113.5</v>
      </c>
      <c r="M8" s="27">
        <f>370854+5000</f>
        <v>375854</v>
      </c>
    </row>
    <row r="9" spans="1:13" ht="32.25" customHeight="1">
      <c r="A9" s="4"/>
      <c r="B9" s="4"/>
      <c r="C9" s="11" t="s">
        <v>9</v>
      </c>
      <c r="D9" s="12" t="s">
        <v>1</v>
      </c>
      <c r="E9" s="13" t="s">
        <v>2</v>
      </c>
      <c r="F9" s="14" t="s">
        <v>37</v>
      </c>
      <c r="G9" s="15">
        <v>3</v>
      </c>
      <c r="H9" s="15">
        <v>2</v>
      </c>
      <c r="I9" s="32">
        <v>207</v>
      </c>
      <c r="J9" s="16">
        <v>304.33</v>
      </c>
      <c r="K9" s="12">
        <v>83</v>
      </c>
      <c r="L9" s="32">
        <v>113.5</v>
      </c>
      <c r="M9" s="27">
        <f>370791+5000</f>
        <v>375791</v>
      </c>
    </row>
    <row r="10" spans="1:13" ht="32.25" customHeight="1">
      <c r="A10" s="4"/>
      <c r="B10" s="4"/>
      <c r="C10" s="11" t="s">
        <v>10</v>
      </c>
      <c r="D10" s="12" t="s">
        <v>1</v>
      </c>
      <c r="E10" s="13" t="s">
        <v>2</v>
      </c>
      <c r="F10" s="14" t="s">
        <v>37</v>
      </c>
      <c r="G10" s="15">
        <v>3</v>
      </c>
      <c r="H10" s="15">
        <v>2</v>
      </c>
      <c r="I10" s="32">
        <v>207</v>
      </c>
      <c r="J10" s="16">
        <v>304.55</v>
      </c>
      <c r="K10" s="12">
        <v>83</v>
      </c>
      <c r="L10" s="32">
        <v>113.5</v>
      </c>
      <c r="M10" s="27">
        <f>370857</f>
        <v>370857</v>
      </c>
    </row>
    <row r="11" spans="1:13" ht="32.25" customHeight="1">
      <c r="A11" s="4"/>
      <c r="B11" s="4"/>
      <c r="C11" s="5" t="s">
        <v>11</v>
      </c>
      <c r="D11" s="6" t="s">
        <v>1</v>
      </c>
      <c r="E11" s="7" t="s">
        <v>2</v>
      </c>
      <c r="F11" s="8" t="s">
        <v>36</v>
      </c>
      <c r="G11" s="9">
        <v>2</v>
      </c>
      <c r="H11" s="9">
        <v>2</v>
      </c>
      <c r="I11" s="31">
        <v>157</v>
      </c>
      <c r="J11" s="10">
        <v>304.69</v>
      </c>
      <c r="K11" s="6">
        <v>60</v>
      </c>
      <c r="L11" s="31">
        <v>87.5</v>
      </c>
      <c r="M11" s="26" t="s">
        <v>51</v>
      </c>
    </row>
    <row r="12" spans="1:13" ht="32.25" customHeight="1">
      <c r="A12" s="4"/>
      <c r="B12" s="4"/>
      <c r="C12" s="5" t="s">
        <v>12</v>
      </c>
      <c r="D12" s="6" t="s">
        <v>1</v>
      </c>
      <c r="E12" s="7" t="s">
        <v>2</v>
      </c>
      <c r="F12" s="8" t="s">
        <v>36</v>
      </c>
      <c r="G12" s="9">
        <v>2</v>
      </c>
      <c r="H12" s="9">
        <v>2</v>
      </c>
      <c r="I12" s="31">
        <v>157</v>
      </c>
      <c r="J12" s="10">
        <v>287.27999999999997</v>
      </c>
      <c r="K12" s="6">
        <v>60</v>
      </c>
      <c r="L12" s="31">
        <v>87.5</v>
      </c>
      <c r="M12" s="26">
        <f>289000+9510</f>
        <v>298510</v>
      </c>
    </row>
    <row r="13" spans="1:13" ht="32.25" customHeight="1">
      <c r="A13" s="4"/>
      <c r="B13" s="4"/>
      <c r="C13" s="11" t="s">
        <v>13</v>
      </c>
      <c r="D13" s="12" t="s">
        <v>1</v>
      </c>
      <c r="E13" s="13" t="s">
        <v>2</v>
      </c>
      <c r="F13" s="14" t="s">
        <v>37</v>
      </c>
      <c r="G13" s="15">
        <v>3</v>
      </c>
      <c r="H13" s="15">
        <v>2</v>
      </c>
      <c r="I13" s="32">
        <v>207</v>
      </c>
      <c r="J13" s="16">
        <v>298.36</v>
      </c>
      <c r="K13" s="12">
        <v>83</v>
      </c>
      <c r="L13" s="32">
        <v>113.5</v>
      </c>
      <c r="M13" s="27">
        <f>369000-1855+7000</f>
        <v>374145</v>
      </c>
    </row>
    <row r="14" spans="1:13" ht="32.25" customHeight="1">
      <c r="A14" s="4"/>
      <c r="B14" s="4"/>
      <c r="C14" s="11" t="s">
        <v>14</v>
      </c>
      <c r="D14" s="12" t="s">
        <v>1</v>
      </c>
      <c r="E14" s="13" t="s">
        <v>2</v>
      </c>
      <c r="F14" s="14" t="s">
        <v>37</v>
      </c>
      <c r="G14" s="15">
        <v>3</v>
      </c>
      <c r="H14" s="15">
        <v>2</v>
      </c>
      <c r="I14" s="32">
        <v>207</v>
      </c>
      <c r="J14" s="16">
        <v>300.44</v>
      </c>
      <c r="K14" s="12">
        <v>83</v>
      </c>
      <c r="L14" s="32">
        <v>113.5</v>
      </c>
      <c r="M14" s="27">
        <f>369624+5000</f>
        <v>374624</v>
      </c>
    </row>
    <row r="15" spans="1:13" ht="32.25" customHeight="1">
      <c r="A15" s="4"/>
      <c r="B15" s="4"/>
      <c r="C15" s="11" t="s">
        <v>15</v>
      </c>
      <c r="D15" s="12" t="s">
        <v>1</v>
      </c>
      <c r="E15" s="13" t="s">
        <v>2</v>
      </c>
      <c r="F15" s="14" t="s">
        <v>37</v>
      </c>
      <c r="G15" s="15">
        <v>3</v>
      </c>
      <c r="H15" s="15">
        <v>2</v>
      </c>
      <c r="I15" s="32">
        <v>207</v>
      </c>
      <c r="J15" s="16">
        <v>303.48</v>
      </c>
      <c r="K15" s="12">
        <v>83</v>
      </c>
      <c r="L15" s="32">
        <v>113.5</v>
      </c>
      <c r="M15" s="27">
        <f>370536+7000+6000</f>
        <v>383536</v>
      </c>
    </row>
    <row r="16" spans="1:13" ht="32.25" customHeight="1">
      <c r="A16" s="4"/>
      <c r="B16" s="4"/>
      <c r="C16" s="11" t="s">
        <v>16</v>
      </c>
      <c r="D16" s="12" t="s">
        <v>1</v>
      </c>
      <c r="E16" s="13" t="s">
        <v>2</v>
      </c>
      <c r="F16" s="14" t="s">
        <v>37</v>
      </c>
      <c r="G16" s="15">
        <v>3</v>
      </c>
      <c r="H16" s="15">
        <v>2</v>
      </c>
      <c r="I16" s="32">
        <v>207</v>
      </c>
      <c r="J16" s="16">
        <v>304.47000000000003</v>
      </c>
      <c r="K16" s="12">
        <v>83</v>
      </c>
      <c r="L16" s="32">
        <v>113.5</v>
      </c>
      <c r="M16" s="27">
        <f>370833+10000+3000</f>
        <v>383833</v>
      </c>
    </row>
    <row r="17" spans="1:13" ht="32.25" customHeight="1">
      <c r="A17" s="4"/>
      <c r="B17" s="4"/>
      <c r="C17" s="11" t="s">
        <v>17</v>
      </c>
      <c r="D17" s="12" t="s">
        <v>1</v>
      </c>
      <c r="E17" s="13" t="s">
        <v>2</v>
      </c>
      <c r="F17" s="14" t="s">
        <v>37</v>
      </c>
      <c r="G17" s="15">
        <v>3</v>
      </c>
      <c r="H17" s="15">
        <v>2</v>
      </c>
      <c r="I17" s="32">
        <v>207</v>
      </c>
      <c r="J17" s="16">
        <v>304.47000000000003</v>
      </c>
      <c r="K17" s="12">
        <v>83</v>
      </c>
      <c r="L17" s="32">
        <v>113.5</v>
      </c>
      <c r="M17" s="27">
        <f t="shared" ref="M17:M18" si="0">370833+5000</f>
        <v>375833</v>
      </c>
    </row>
    <row r="18" spans="1:13" ht="32.25" customHeight="1">
      <c r="A18" s="4"/>
      <c r="B18" s="4"/>
      <c r="C18" s="11" t="s">
        <v>18</v>
      </c>
      <c r="D18" s="12" t="s">
        <v>1</v>
      </c>
      <c r="E18" s="13" t="s">
        <v>2</v>
      </c>
      <c r="F18" s="14" t="s">
        <v>37</v>
      </c>
      <c r="G18" s="15">
        <v>3</v>
      </c>
      <c r="H18" s="15">
        <v>2</v>
      </c>
      <c r="I18" s="32">
        <v>207</v>
      </c>
      <c r="J18" s="16">
        <v>304.47000000000003</v>
      </c>
      <c r="K18" s="12">
        <v>83</v>
      </c>
      <c r="L18" s="32">
        <v>113.5</v>
      </c>
      <c r="M18" s="27">
        <f t="shared" si="0"/>
        <v>375833</v>
      </c>
    </row>
    <row r="19" spans="1:13" ht="32.25" customHeight="1">
      <c r="A19" s="4"/>
      <c r="B19" s="4"/>
      <c r="C19" s="11" t="s">
        <v>19</v>
      </c>
      <c r="D19" s="12" t="s">
        <v>1</v>
      </c>
      <c r="E19" s="13" t="s">
        <v>2</v>
      </c>
      <c r="F19" s="14" t="s">
        <v>37</v>
      </c>
      <c r="G19" s="15">
        <v>3</v>
      </c>
      <c r="H19" s="15">
        <v>2</v>
      </c>
      <c r="I19" s="32">
        <v>207</v>
      </c>
      <c r="J19" s="16">
        <v>317.61</v>
      </c>
      <c r="K19" s="12">
        <v>83</v>
      </c>
      <c r="L19" s="32">
        <v>113.5</v>
      </c>
      <c r="M19" s="27">
        <f>374775+8000</f>
        <v>382775</v>
      </c>
    </row>
    <row r="20" spans="1:13" ht="32.25" customHeight="1">
      <c r="A20" s="4"/>
      <c r="B20" s="4"/>
      <c r="C20" s="5" t="s">
        <v>20</v>
      </c>
      <c r="D20" s="6" t="s">
        <v>1</v>
      </c>
      <c r="E20" s="7" t="s">
        <v>2</v>
      </c>
      <c r="F20" s="8" t="s">
        <v>36</v>
      </c>
      <c r="G20" s="9">
        <v>2</v>
      </c>
      <c r="H20" s="9">
        <v>2</v>
      </c>
      <c r="I20" s="31">
        <v>157</v>
      </c>
      <c r="J20" s="10">
        <v>310.57</v>
      </c>
      <c r="K20" s="6">
        <v>60</v>
      </c>
      <c r="L20" s="31">
        <v>87.5</v>
      </c>
      <c r="M20" s="26" t="s">
        <v>52</v>
      </c>
    </row>
    <row r="21" spans="1:13" ht="32.25" customHeight="1">
      <c r="A21" s="4"/>
      <c r="B21" s="4"/>
      <c r="C21" s="5" t="s">
        <v>21</v>
      </c>
      <c r="D21" s="6" t="s">
        <v>1</v>
      </c>
      <c r="E21" s="7" t="s">
        <v>2</v>
      </c>
      <c r="F21" s="8" t="s">
        <v>36</v>
      </c>
      <c r="G21" s="9">
        <v>2</v>
      </c>
      <c r="H21" s="9">
        <v>2</v>
      </c>
      <c r="I21" s="31">
        <v>157</v>
      </c>
      <c r="J21" s="10">
        <v>303.47000000000003</v>
      </c>
      <c r="K21" s="6">
        <v>60</v>
      </c>
      <c r="L21" s="31">
        <v>87.5</v>
      </c>
      <c r="M21" s="26">
        <v>289000</v>
      </c>
    </row>
    <row r="22" spans="1:13" ht="32.25" customHeight="1">
      <c r="A22" s="4"/>
      <c r="B22" s="4"/>
      <c r="C22" s="11" t="s">
        <v>22</v>
      </c>
      <c r="D22" s="12" t="s">
        <v>1</v>
      </c>
      <c r="E22" s="13" t="s">
        <v>2</v>
      </c>
      <c r="F22" s="14" t="s">
        <v>37</v>
      </c>
      <c r="G22" s="15">
        <v>3</v>
      </c>
      <c r="H22" s="15">
        <v>2</v>
      </c>
      <c r="I22" s="32">
        <v>207</v>
      </c>
      <c r="J22" s="16">
        <v>304.47000000000003</v>
      </c>
      <c r="K22" s="12">
        <v>83</v>
      </c>
      <c r="L22" s="32">
        <v>113.5</v>
      </c>
      <c r="M22" s="27">
        <f>370833+7000+1900</f>
        <v>379733</v>
      </c>
    </row>
    <row r="23" spans="1:13" ht="32.25" customHeight="1">
      <c r="A23" s="4"/>
      <c r="B23" s="4"/>
      <c r="C23" s="11" t="s">
        <v>23</v>
      </c>
      <c r="D23" s="12" t="s">
        <v>1</v>
      </c>
      <c r="E23" s="13" t="s">
        <v>2</v>
      </c>
      <c r="F23" s="14" t="s">
        <v>37</v>
      </c>
      <c r="G23" s="15">
        <v>3</v>
      </c>
      <c r="H23" s="15">
        <v>2</v>
      </c>
      <c r="I23" s="32">
        <v>207</v>
      </c>
      <c r="J23" s="16">
        <v>303.55</v>
      </c>
      <c r="K23" s="12">
        <v>83</v>
      </c>
      <c r="L23" s="32">
        <v>113.5</v>
      </c>
      <c r="M23" s="27">
        <f>369000</f>
        <v>369000</v>
      </c>
    </row>
    <row r="24" spans="1:13" ht="32.25" customHeight="1">
      <c r="A24" s="4"/>
      <c r="B24" s="4"/>
      <c r="C24" s="5" t="s">
        <v>24</v>
      </c>
      <c r="D24" s="6" t="s">
        <v>1</v>
      </c>
      <c r="E24" s="7" t="s">
        <v>2</v>
      </c>
      <c r="F24" s="8" t="s">
        <v>36</v>
      </c>
      <c r="G24" s="9">
        <v>2</v>
      </c>
      <c r="H24" s="9">
        <v>2</v>
      </c>
      <c r="I24" s="31">
        <v>157</v>
      </c>
      <c r="J24" s="10">
        <v>300.44</v>
      </c>
      <c r="K24" s="6">
        <v>60</v>
      </c>
      <c r="L24" s="31">
        <v>87.5</v>
      </c>
      <c r="M24" s="26">
        <v>292290</v>
      </c>
    </row>
    <row r="25" spans="1:13" ht="32.25" customHeight="1">
      <c r="A25" s="4"/>
      <c r="B25" s="4"/>
      <c r="C25" s="5" t="s">
        <v>25</v>
      </c>
      <c r="D25" s="6" t="s">
        <v>1</v>
      </c>
      <c r="E25" s="7" t="s">
        <v>2</v>
      </c>
      <c r="F25" s="8" t="s">
        <v>36</v>
      </c>
      <c r="G25" s="9">
        <v>2</v>
      </c>
      <c r="H25" s="9">
        <v>2</v>
      </c>
      <c r="I25" s="31">
        <v>157</v>
      </c>
      <c r="J25" s="10">
        <v>304.39999999999998</v>
      </c>
      <c r="K25" s="6">
        <v>60</v>
      </c>
      <c r="L25" s="31">
        <v>87.5</v>
      </c>
      <c r="M25" s="26">
        <f>293280+6000</f>
        <v>299280</v>
      </c>
    </row>
    <row r="26" spans="1:13" ht="32.25" customHeight="1">
      <c r="A26" s="4"/>
      <c r="B26" s="4"/>
      <c r="C26" s="11" t="s">
        <v>26</v>
      </c>
      <c r="D26" s="12" t="s">
        <v>1</v>
      </c>
      <c r="E26" s="13" t="s">
        <v>2</v>
      </c>
      <c r="F26" s="14" t="s">
        <v>37</v>
      </c>
      <c r="G26" s="15">
        <v>3</v>
      </c>
      <c r="H26" s="15">
        <v>2</v>
      </c>
      <c r="I26" s="32">
        <v>207</v>
      </c>
      <c r="J26" s="16">
        <v>301.12</v>
      </c>
      <c r="K26" s="12">
        <v>83</v>
      </c>
      <c r="L26" s="32">
        <v>113.5</v>
      </c>
      <c r="M26" s="27">
        <f>368400+5000</f>
        <v>373400</v>
      </c>
    </row>
    <row r="27" spans="1:13" ht="32.25" customHeight="1">
      <c r="A27" s="4"/>
      <c r="B27" s="4"/>
      <c r="C27" s="11" t="s">
        <v>27</v>
      </c>
      <c r="D27" s="12" t="s">
        <v>1</v>
      </c>
      <c r="E27" s="13" t="s">
        <v>2</v>
      </c>
      <c r="F27" s="14" t="s">
        <v>37</v>
      </c>
      <c r="G27" s="15">
        <v>3</v>
      </c>
      <c r="H27" s="15">
        <v>2</v>
      </c>
      <c r="I27" s="32">
        <v>207</v>
      </c>
      <c r="J27" s="16">
        <v>304.10000000000002</v>
      </c>
      <c r="K27" s="12">
        <v>83</v>
      </c>
      <c r="L27" s="32">
        <v>113.5</v>
      </c>
      <c r="M27" s="27">
        <f>370722+5000</f>
        <v>375722</v>
      </c>
    </row>
    <row r="28" spans="1:13" ht="32.25" customHeight="1">
      <c r="A28" s="4"/>
      <c r="B28" s="4"/>
      <c r="C28" s="11" t="s">
        <v>28</v>
      </c>
      <c r="D28" s="12" t="s">
        <v>1</v>
      </c>
      <c r="E28" s="13" t="s">
        <v>2</v>
      </c>
      <c r="F28" s="14" t="s">
        <v>37</v>
      </c>
      <c r="G28" s="15">
        <v>3</v>
      </c>
      <c r="H28" s="15">
        <v>2</v>
      </c>
      <c r="I28" s="32">
        <v>207</v>
      </c>
      <c r="J28" s="16">
        <v>304.87</v>
      </c>
      <c r="K28" s="12">
        <v>83</v>
      </c>
      <c r="L28" s="32">
        <v>113.5</v>
      </c>
      <c r="M28" s="27">
        <f>370953+5000</f>
        <v>375953</v>
      </c>
    </row>
    <row r="29" spans="1:13" ht="32.25" customHeight="1">
      <c r="A29" s="4"/>
      <c r="B29" s="4"/>
      <c r="C29" s="11" t="s">
        <v>29</v>
      </c>
      <c r="D29" s="12" t="s">
        <v>1</v>
      </c>
      <c r="E29" s="13" t="s">
        <v>2</v>
      </c>
      <c r="F29" s="14" t="s">
        <v>37</v>
      </c>
      <c r="G29" s="15">
        <v>3</v>
      </c>
      <c r="H29" s="15">
        <v>2</v>
      </c>
      <c r="I29" s="32">
        <v>207</v>
      </c>
      <c r="J29" s="16">
        <v>304.67</v>
      </c>
      <c r="K29" s="12">
        <v>83</v>
      </c>
      <c r="L29" s="32">
        <v>113.5</v>
      </c>
      <c r="M29" s="27">
        <f>370893+7000</f>
        <v>377893</v>
      </c>
    </row>
    <row r="30" spans="1:13" ht="32.25" customHeight="1">
      <c r="A30" s="4"/>
      <c r="B30" s="4"/>
      <c r="C30" s="11" t="s">
        <v>30</v>
      </c>
      <c r="D30" s="12" t="s">
        <v>1</v>
      </c>
      <c r="E30" s="13" t="s">
        <v>2</v>
      </c>
      <c r="F30" s="14" t="s">
        <v>37</v>
      </c>
      <c r="G30" s="15">
        <v>3</v>
      </c>
      <c r="H30" s="15">
        <v>2</v>
      </c>
      <c r="I30" s="32">
        <v>207</v>
      </c>
      <c r="J30" s="16">
        <v>304.47000000000003</v>
      </c>
      <c r="K30" s="12">
        <v>83</v>
      </c>
      <c r="L30" s="32">
        <v>113.5</v>
      </c>
      <c r="M30" s="27">
        <f>370833+7000</f>
        <v>377833</v>
      </c>
    </row>
    <row r="31" spans="1:13" ht="32.25" customHeight="1">
      <c r="A31" s="4"/>
      <c r="B31" s="4"/>
      <c r="C31" s="11" t="s">
        <v>31</v>
      </c>
      <c r="D31" s="12" t="s">
        <v>1</v>
      </c>
      <c r="E31" s="13" t="s">
        <v>2</v>
      </c>
      <c r="F31" s="14" t="s">
        <v>37</v>
      </c>
      <c r="G31" s="15">
        <v>3</v>
      </c>
      <c r="H31" s="15">
        <v>2</v>
      </c>
      <c r="I31" s="32">
        <v>207</v>
      </c>
      <c r="J31" s="16">
        <v>304.26</v>
      </c>
      <c r="K31" s="12">
        <v>83</v>
      </c>
      <c r="L31" s="32">
        <v>113.5</v>
      </c>
      <c r="M31" s="27">
        <f>370770+7000</f>
        <v>377770</v>
      </c>
    </row>
    <row r="32" spans="1:13" ht="32.25" customHeight="1">
      <c r="A32" s="4"/>
      <c r="B32" s="4"/>
      <c r="C32" s="11" t="s">
        <v>32</v>
      </c>
      <c r="D32" s="12" t="s">
        <v>1</v>
      </c>
      <c r="E32" s="13" t="s">
        <v>2</v>
      </c>
      <c r="F32" s="14" t="s">
        <v>37</v>
      </c>
      <c r="G32" s="15">
        <v>3</v>
      </c>
      <c r="H32" s="15">
        <v>2</v>
      </c>
      <c r="I32" s="32">
        <v>207</v>
      </c>
      <c r="J32" s="16">
        <v>304.2</v>
      </c>
      <c r="K32" s="12">
        <v>83</v>
      </c>
      <c r="L32" s="32">
        <v>113.5</v>
      </c>
      <c r="M32" s="27">
        <f>370752+7000</f>
        <v>377752</v>
      </c>
    </row>
    <row r="33" spans="1:13" ht="32.25" customHeight="1">
      <c r="A33" s="4"/>
      <c r="B33" s="4"/>
      <c r="C33" s="11" t="s">
        <v>33</v>
      </c>
      <c r="D33" s="12" t="s">
        <v>1</v>
      </c>
      <c r="E33" s="13" t="s">
        <v>2</v>
      </c>
      <c r="F33" s="14" t="s">
        <v>37</v>
      </c>
      <c r="G33" s="15">
        <v>3</v>
      </c>
      <c r="H33" s="15">
        <v>2</v>
      </c>
      <c r="I33" s="32">
        <v>207</v>
      </c>
      <c r="J33" s="16">
        <v>304.5</v>
      </c>
      <c r="K33" s="12">
        <v>83</v>
      </c>
      <c r="L33" s="32">
        <v>113.5</v>
      </c>
      <c r="M33" s="27">
        <f>370842+5000</f>
        <v>375842</v>
      </c>
    </row>
    <row r="34" spans="1:13" ht="32.25" customHeight="1">
      <c r="A34" s="4"/>
      <c r="B34" s="4"/>
      <c r="C34" s="11" t="s">
        <v>34</v>
      </c>
      <c r="D34" s="12" t="s">
        <v>1</v>
      </c>
      <c r="E34" s="13" t="s">
        <v>2</v>
      </c>
      <c r="F34" s="14" t="s">
        <v>37</v>
      </c>
      <c r="G34" s="15">
        <v>3</v>
      </c>
      <c r="H34" s="15">
        <v>2</v>
      </c>
      <c r="I34" s="32">
        <v>207</v>
      </c>
      <c r="J34" s="16">
        <v>305.10000000000002</v>
      </c>
      <c r="K34" s="12">
        <v>83</v>
      </c>
      <c r="L34" s="32">
        <v>113.5</v>
      </c>
      <c r="M34" s="27">
        <f>371022+5000</f>
        <v>376022</v>
      </c>
    </row>
    <row r="35" spans="1:13" ht="32.25" customHeight="1">
      <c r="A35" s="4"/>
      <c r="B35" s="4"/>
      <c r="C35" s="17" t="s">
        <v>35</v>
      </c>
      <c r="D35" s="18" t="s">
        <v>1</v>
      </c>
      <c r="E35" s="19" t="s">
        <v>2</v>
      </c>
      <c r="F35" s="20" t="s">
        <v>36</v>
      </c>
      <c r="G35" s="21">
        <v>2</v>
      </c>
      <c r="H35" s="21">
        <v>2</v>
      </c>
      <c r="I35" s="33">
        <v>157</v>
      </c>
      <c r="J35" s="22">
        <v>291.14</v>
      </c>
      <c r="K35" s="18">
        <v>60</v>
      </c>
      <c r="L35" s="33">
        <v>87.5</v>
      </c>
      <c r="M35" s="28">
        <f>289965+8000</f>
        <v>297965</v>
      </c>
    </row>
  </sheetData>
  <autoFilter ref="D1:F35"/>
  <mergeCells count="1">
    <mergeCell ref="A2:B35"/>
  </mergeCells>
  <conditionalFormatting sqref="A2:M35">
    <cfRule type="expression" dxfId="0" priority="2">
      <formula>$D2="SOLD"</formula>
    </cfRule>
  </conditionalFormatting>
  <dataValidations count="1">
    <dataValidation type="list" allowBlank="1" showErrorMessage="1" sqref="D2:D35">
      <formula1>"SOLD,AVAILABLE"</formula1>
    </dataValidation>
  </dataValidations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</hyperlinks>
  <printOptions verticalCentered="1"/>
  <pageMargins left="0.6377730535329369" right="0" top="0.15555440330071629" bottom="0.13999896297064468" header="0" footer="0"/>
  <pageSetup paperSize="8" fitToWidth="0" orientation="landscape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Типография</cp:lastModifiedBy>
  <dcterms:modified xsi:type="dcterms:W3CDTF">2026-05-07T08:09:00Z</dcterms:modified>
</cp:coreProperties>
</file>