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Precios!$B$1:$K$182</definedName>
  </definedNames>
  <calcPr/>
</workbook>
</file>

<file path=xl/sharedStrings.xml><?xml version="1.0" encoding="utf-8"?>
<sst xmlns="http://schemas.openxmlformats.org/spreadsheetml/2006/main" count="1105" uniqueCount="221">
  <si>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</si>
  <si>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</si>
  <si>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</si>
  <si>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</si>
  <si>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</si>
  <si>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</si>
  <si>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</si>
  <si>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</si>
  <si>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</si>
  <si>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</si>
  <si>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</si>
  <si>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</si>
  <si>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</si>
  <si>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</si>
  <si>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</si>
  <si>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</si>
  <si>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</si>
  <si>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</si>
  <si>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</si>
  <si>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</si>
  <si>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</si>
  <si>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</si>
  <si>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</si>
  <si>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</si>
  <si>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</si>
  <si>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</si>
  <si>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</si>
  <si>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</si>
  <si>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</si>
  <si>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</si>
  <si>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</si>
  <si>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</si>
  <si>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</si>
  <si>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</si>
  <si>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</si>
  <si>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</si>
  <si>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</si>
  <si>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</si>
  <si>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</si>
  <si>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</si>
  <si>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</si>
  <si>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</si>
  <si>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</si>
  <si>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</si>
  <si>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</si>
  <si>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</si>
  <si>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</si>
  <si>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</si>
  <si>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</si>
  <si>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</si>
  <si>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</si>
  <si>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</si>
  <si>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</si>
  <si>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</si>
  <si>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</si>
  <si>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</si>
  <si>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</si>
  <si>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</si>
  <si>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</si>
  <si>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</si>
  <si>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</si>
  <si>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</si>
  <si>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</si>
  <si>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</si>
  <si>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</si>
  <si>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</si>
  <si>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</si>
  <si>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</si>
  <si>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</si>
  <si>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</si>
  <si>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</si>
  <si>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</si>
  <si>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</si>
  <si>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</si>
  <si>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</si>
  <si>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</si>
  <si>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</si>
  <si>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</si>
  <si>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</si>
  <si>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</si>
  <si>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</si>
  <si>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</si>
  <si>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</si>
  <si>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</si>
  <si>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</si>
  <si>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</si>
  <si>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</si>
  <si>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</si>
  <si>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</si>
  <si>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</si>
  <si>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</si>
  <si>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</si>
  <si>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</si>
  <si>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</si>
  <si>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</si>
  <si>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</si>
  <si>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</si>
  <si>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</si>
  <si>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</si>
  <si>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</si>
  <si>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</si>
  <si>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</si>
  <si>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</si>
  <si>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</si>
  <si>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</si>
  <si>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</si>
  <si>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</si>
  <si>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</si>
  <si>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</si>
  <si>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</si>
  <si>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</si>
  <si>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</si>
  <si>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</si>
  <si>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</si>
  <si>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</si>
  <si>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</si>
  <si>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</si>
  <si>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</si>
  <si>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</si>
  <si>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</si>
  <si>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</si>
  <si>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</si>
  <si>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</si>
  <si>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</si>
  <si>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</si>
  <si>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</si>
  <si>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</si>
  <si>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</si>
  <si>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</si>
  <si>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</si>
  <si>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</si>
  <si>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</si>
  <si>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</si>
  <si>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</si>
  <si>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</si>
  <si>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</si>
  <si>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</si>
  <si>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</si>
  <si>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</si>
  <si>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</si>
  <si>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</si>
  <si>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</si>
  <si>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</si>
  <si>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</si>
  <si>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</si>
  <si>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</si>
  <si>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</si>
  <si>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</si>
  <si>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</si>
  <si>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</si>
  <si>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</si>
  <si>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</si>
  <si>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</si>
  <si>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</si>
  <si>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</si>
  <si>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</si>
  <si>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</si>
  <si>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</si>
  <si>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</si>
  <si>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</si>
  <si>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</si>
  <si>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</si>
  <si>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</si>
  <si>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</si>
  <si>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</si>
  <si>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</si>
  <si>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</si>
  <si>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</si>
  <si>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</si>
  <si>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</si>
  <si>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</si>
  <si>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</si>
  <si>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</si>
  <si>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</si>
  <si>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</si>
  <si>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</si>
  <si>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</si>
  <si>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</si>
  <si>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</si>
  <si>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</si>
  <si>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</si>
  <si>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</si>
  <si>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</si>
  <si>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</si>
  <si>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</si>
  <si>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</si>
  <si>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</si>
  <si>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</si>
  <si>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</si>
  <si>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</si>
  <si>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</si>
  <si>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</si>
  <si>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</si>
  <si>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</si>
  <si>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</si>
  <si>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</si>
  <si>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</si>
  <si>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</si>
  <si>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</si>
  <si>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</si>
  <si>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</si>
  <si>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</si>
  <si>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</si>
  <si>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</si>
  <si>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</si>
  <si>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</si>
  <si>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</si>
  <si>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</si>
  <si>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</si>
  <si>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</si>
  <si>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ALMERÍA</t>
  </si>
  <si>
    <t>167</t>
  </si>
  <si>
    <t>168</t>
  </si>
  <si>
    <t>169</t>
  </si>
  <si>
    <t>170</t>
  </si>
  <si>
    <t>171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</si>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</sst>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2" fontId="5" numFmtId="4" xfId="0" applyAlignment="1" applyBorder="1" applyFill="1" applyFont="1" applyNumberFormat="1">
      <alignment horizontal="center" readingOrder="0" vertical="center"/>
    </xf>
    <xf borderId="1" fillId="2" fontId="5" numFmtId="2" xfId="0" applyAlignment="1" applyBorder="1" applyFill="1" applyFont="1" applyNumberFormat="1">
      <alignment horizontal="center" readingOrder="0" vertical="center"/>
    </xf>
    <xf borderId="1" fillId="2" fontId="5" numFmtId="164" xfId="0" applyAlignment="1" applyBorder="1" applyFill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ill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vertical="center"/>
    </xf>
    <xf borderId="1" fillId="5" fontId="5" numFmtId="0" xfId="0" applyAlignment="1" applyBorder="1" applyFill="1" applyFont="1">
      <alignment horizontal="center" vertical="center"/>
    </xf>
    <xf borderId="1" fillId="5" fontId="5" numFmtId="4" xfId="0" applyAlignment="1" applyBorder="1" applyFill="1" applyFont="1" applyNumberFormat="1">
      <alignment horizontal="center" readingOrder="0" vertical="center"/>
    </xf>
    <xf borderId="1" fillId="5" fontId="5" numFmtId="2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vertical="center"/>
    </xf>
    <xf borderId="1" fillId="4" fontId="10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vertical="center"/>
    </xf>
    <xf borderId="1" fillId="5" fontId="11" numFmtId="49" xfId="0" applyAlignment="1" applyBorder="1" applyFill="1" applyFont="1" applyNumberFormat="1">
      <alignment horizontal="center" readingOrder="0" vertical="center"/>
    </xf>
    <xf borderId="1" fillId="2" fontId="12" numFmtId="49" xfId="0" applyAlignment="1" applyBorder="1" applyFill="1" applyFont="1" applyNumberFormat="1">
      <alignment horizontal="center" readingOrder="0" vertical="center"/>
    </xf>
    <xf borderId="1" fillId="2" fontId="13" numFmtId="49" xfId="0" applyAlignment="1" applyBorder="1" applyFill="1" applyFont="1" applyNumberForma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vertical="center"/>
    </xf>
    <xf borderId="1" fillId="2" fontId="5" numFmtId="49" xfId="0" applyAlignment="1" applyBorder="1" applyFill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vertical="center"/>
    </xf>
    <xf borderId="1" fillId="6" fontId="5" numFmtId="4" xfId="0" applyAlignment="1" applyBorder="1" applyFill="1" applyFont="1" applyNumberFormat="1">
      <alignment horizontal="center" readingOrder="0" vertical="center"/>
    </xf>
    <xf borderId="1" fillId="6" fontId="5" numFmtId="2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vertical="center"/>
    </xf>
    <xf borderId="1" fillId="7" fontId="5" numFmtId="4" xfId="0" applyAlignment="1" applyBorder="1" applyFill="1" applyFont="1" applyNumberFormat="1">
      <alignment horizontal="center" readingOrder="0" vertical="center"/>
    </xf>
    <xf borderId="1" fillId="7" fontId="5" numFmtId="2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vertical="center"/>
    </xf>
    <xf borderId="1" fillId="8" fontId="5" numFmtId="4" xfId="0" applyAlignment="1" applyBorder="1" applyFill="1" applyFont="1" applyNumberFormat="1">
      <alignment horizontal="center" readingOrder="0" vertical="center"/>
    </xf>
    <xf borderId="1" fillId="8" fontId="5" numFmtId="2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vertical="center"/>
    </xf>
    <xf borderId="1" fillId="9" fontId="5" numFmtId="4" xfId="0" applyAlignment="1" applyBorder="1" applyFill="1" applyFont="1" applyNumberFormat="1">
      <alignment horizontal="center" readingOrder="0" vertical="center"/>
    </xf>
    <xf borderId="1" fillId="9" fontId="5" numFmtId="2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0" fontId="19" numFmtId="49" xfId="0" applyAlignment="1" applyBorder="1" applyFill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vertical="center"/>
    </xf>
    <xf borderId="1" fillId="11" fontId="5" numFmtId="4" xfId="0" applyAlignment="1" applyBorder="1" applyFill="1" applyFont="1" applyNumberFormat="1">
      <alignment horizontal="center" readingOrder="0" vertical="center"/>
    </xf>
    <xf borderId="1" fillId="11" fontId="5" numFmtId="2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ill="1" applyFont="1">
      <alignment horizontal="center" readingOrder="0" vertical="center"/>
    </xf>
    <xf borderId="1" fillId="12" fontId="5" numFmtId="0" xfId="0" applyAlignment="1" applyBorder="1" applyFill="1" applyFont="1">
      <alignment horizontal="center" vertical="center"/>
    </xf>
    <xf borderId="1" fillId="12" fontId="5" numFmtId="4" xfId="0" applyAlignment="1" applyBorder="1" applyFill="1" applyFont="1" applyNumberFormat="1">
      <alignment horizontal="center" readingOrder="0" vertical="center"/>
    </xf>
    <xf borderId="1" fillId="12" fontId="5" numFmtId="2" xfId="0" applyAlignment="1" applyBorder="1" applyFill="1" applyFont="1" applyNumberFormat="1">
      <alignment horizontal="center" readingOrder="0" vertical="center"/>
    </xf>
    <xf borderId="1" fillId="12" fontId="5" numFmtId="0" xfId="0" applyAlignment="1" applyBorder="1" applyFill="1" applyFon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209550</xdr:colOff>
      <xdr:row>4</xdr:row>
      <xdr:rowOff>47625</xdr:rowOff>
    </xdr:from>
    <xdr:ext cx="4876800" cy="2800350"/>
    <xdr:sp>
      <xdr:nvSpPr>
        <xdr:cNvPr id="3" name="Shape 3"/>
        <xdr:cNvSpPr/>
      </xdr:nvSpPr>
      <xdr:spPr>
        <a:xfrm>
          <a:off x="2441725" y="1370975"/>
          <a:ext cx="4853400" cy="2781900"/>
        </a:xfrm>
        <a:prstGeom prst="rect">
          <a:avLst/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100">
              <a:latin typeface="Montserrat"/>
              <a:ea typeface="Montserrat"/>
              <a:cs typeface="Montserrat"/>
              <a:sym typeface="Montserrat"/>
            </a:rPr>
            <a:t>6 </a:t>
          </a:r>
          <a:r>
            <a:rPr lang="en-US" sz="2100">
              <a:latin typeface="Montserrat"/>
              <a:ea typeface="Montserrat"/>
              <a:cs typeface="Montserrat"/>
              <a:sym typeface="Montserrat"/>
            </a:rPr>
            <a:t>NEW PENTHOUSES ADDED!</a:t>
          </a:r>
          <a:endParaRPr sz="21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MODEL ALMERÍA</a:t>
          </a:r>
          <a:endParaRPr sz="20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latin typeface="Montserrat"/>
              <a:ea typeface="Montserrat"/>
              <a:cs typeface="Montserrat"/>
              <a:sym typeface="Montserrat"/>
            </a:rPr>
            <a:t>2 BEDROOMS, 2 BATHROOMS</a:t>
          </a:r>
          <a:endParaRPr sz="20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YOU CAN FIND THEM AT THE </a:t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BOTTOM OF THIS LIST</a:t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ALSO IN THE DRIVE FOLDER</a:t>
          </a:r>
          <a:endParaRPr sz="1400">
            <a:latin typeface="Montserrat"/>
            <a:ea typeface="Montserrat"/>
            <a:cs typeface="Montserrat"/>
            <a:sym typeface="Montserrat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180" Type="http://schemas.openxmlformats.org/officeDocument/2006/relationships/drawing" Target="../drawings/drawing1.xml"/><Relationship Id="rId37" Type="http://schemas.openxmlformats.org/officeDocument/2006/relationships/hyperlink" Target="https://drive.google.com/drive/u/2/folders/17aqD6DCRlhxL-oZP8vtrNDf6hC_Lib-7" TargetMode="External"/><Relationship Id="rId176" Type="http://schemas.openxmlformats.org/officeDocument/2006/relationships/hyperlink" Target="https://drive.google.com/open?id=1aR6qKgydYExL4QsU75CLcVzhMoxR7H2S&amp;usp=drive_copy" TargetMode="External"/><Relationship Id="rId36" Type="http://schemas.openxmlformats.org/officeDocument/2006/relationships/hyperlink" Target="https://drive.google.com/drive/u/2/folders/16twz_84beL55Rwu8Crdh_JbD9ZIusuT6" TargetMode="External"/><Relationship Id="rId175" Type="http://schemas.openxmlformats.org/officeDocument/2006/relationships/hyperlink" Target="https://drive.google.com/open?id=1-7NZaxhlgNF3T_1KvUi1Izfm6aQkYBYL&amp;usp=drive_copy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hyperlink" Target="https://drive.google.com/drive/u/0/folders/1IAwgqS97ulAB4wXV4XddQkTad3C8gwPM" TargetMode="Externa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179" Type="http://schemas.openxmlformats.org/officeDocument/2006/relationships/hyperlink" Target="https://drive.google.com/open?id=1Wn04ZZMCH1v1g-PTzWAr4I1DJsTlETFp&amp;usp=drive_copy" TargetMode="External"/><Relationship Id="rId178" Type="http://schemas.openxmlformats.org/officeDocument/2006/relationships/hyperlink" Target="https://drive.google.com/open?id=1V3xQjobZSdF4lBDvobyXTBRPsYPDd43D&amp;usp=drive_copy" TargetMode="External"/><Relationship Id="rId177" Type="http://schemas.openxmlformats.org/officeDocument/2006/relationships/hyperlink" Target="https://drive.google.com/open?id=10Gsi-A0O4t-bEm4f5d9PlIvw9poaNkXW&amp;usp=drive_copy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5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18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>K29*0.02</f>
        <v>5495.6</v>
      </c>
      <c r="N29" s="26">
        <f>K29*0.18</f>
        <v>49460.4</v>
      </c>
      <c r="O29" s="26">
        <f>K29*0.2</f>
        <v>54956</v>
      </c>
      <c r="P29" s="26">
        <f>K29*0.1</f>
        <v>27478</v>
      </c>
      <c r="Q29" s="26">
        <f>K29*0.1</f>
        <v>27478</v>
      </c>
      <c r="R29" s="26">
        <f>K29*0.4</f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18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/>
      <c r="L36" s="18"/>
      <c r="M36" s="17"/>
      <c r="N36" s="17"/>
      <c r="O36" s="17"/>
      <c r="P36" s="17"/>
      <c r="Q36" s="17"/>
      <c r="R36" s="17"/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">K41*0.02</f>
        <v>7596.9</v>
      </c>
      <c r="N41" s="17">
        <f t="shared" ref="N41:N42" si="2">K41*0.18</f>
        <v>68372.1</v>
      </c>
      <c r="O41" s="17">
        <f t="shared" ref="O41:O42" si="3">K41*0.2</f>
        <v>75969</v>
      </c>
      <c r="P41" s="17">
        <f t="shared" ref="P41:P42" si="4">K41*0.1</f>
        <v>37984.5</v>
      </c>
      <c r="Q41" s="17">
        <f t="shared" ref="Q41:Q42" si="5">K41*0.1</f>
        <v>37984.5</v>
      </c>
      <c r="R41" s="17">
        <f t="shared" ref="R41:R42" si="6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"/>
        <v>7596.9</v>
      </c>
      <c r="N42" s="17">
        <f t="shared" si="2"/>
        <v>68372.1</v>
      </c>
      <c r="O42" s="17">
        <f t="shared" si="3"/>
        <v>75969</v>
      </c>
      <c r="P42" s="17">
        <f t="shared" si="4"/>
        <v>37984.5</v>
      </c>
      <c r="Q42" s="17">
        <f t="shared" si="5"/>
        <v>37984.5</v>
      </c>
      <c r="R42" s="17">
        <f t="shared" si="6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 t="shared" ref="M46:M50" si="7">K46*0.02</f>
        <v>5579.3</v>
      </c>
      <c r="N46" s="26">
        <f t="shared" ref="N46:N50" si="8">K46*0.18</f>
        <v>50213.7</v>
      </c>
      <c r="O46" s="26">
        <f t="shared" ref="O46:O50" si="9">K46*0.2</f>
        <v>55793</v>
      </c>
      <c r="P46" s="26">
        <f t="shared" ref="P46:P50" si="10">K46*0.1</f>
        <v>27896.5</v>
      </c>
      <c r="Q46" s="26">
        <f t="shared" ref="Q46:Q50" si="11">K46*0.1</f>
        <v>27896.5</v>
      </c>
      <c r="R46" s="26">
        <f t="shared" ref="R46:R50" si="12">K46*0.4</f>
        <v>111586</v>
      </c>
    </row>
    <row r="47" ht="15.75" customHeight="1">
      <c r="A47" s="19" t="s">
        <v>71</v>
      </c>
      <c r="B47" s="22" t="s">
        <v>49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>
        <v>276570.0</v>
      </c>
      <c r="L47" s="18"/>
      <c r="M47" s="26">
        <f t="shared" si="7"/>
        <v>5531.4</v>
      </c>
      <c r="N47" s="26">
        <f t="shared" si="8"/>
        <v>49782.6</v>
      </c>
      <c r="O47" s="26">
        <f t="shared" si="9"/>
        <v>55314</v>
      </c>
      <c r="P47" s="26">
        <f t="shared" si="10"/>
        <v>27657</v>
      </c>
      <c r="Q47" s="26">
        <f t="shared" si="11"/>
        <v>27657</v>
      </c>
      <c r="R47" s="26">
        <f t="shared" si="12"/>
        <v>110628</v>
      </c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si="7"/>
        <v>5495.6</v>
      </c>
      <c r="N48" s="26">
        <f t="shared" si="8"/>
        <v>49460.4</v>
      </c>
      <c r="O48" s="26">
        <f t="shared" si="9"/>
        <v>54956</v>
      </c>
      <c r="P48" s="26">
        <f t="shared" si="10"/>
        <v>27478</v>
      </c>
      <c r="Q48" s="26">
        <f t="shared" si="11"/>
        <v>27478</v>
      </c>
      <c r="R48" s="26">
        <f t="shared" si="12"/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7"/>
        <v>5495.6</v>
      </c>
      <c r="N49" s="26">
        <f t="shared" si="8"/>
        <v>49460.4</v>
      </c>
      <c r="O49" s="26">
        <f t="shared" si="9"/>
        <v>54956</v>
      </c>
      <c r="P49" s="26">
        <f t="shared" si="10"/>
        <v>27478</v>
      </c>
      <c r="Q49" s="26">
        <f t="shared" si="11"/>
        <v>27478</v>
      </c>
      <c r="R49" s="26">
        <f t="shared" si="12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7"/>
        <v>5495.6</v>
      </c>
      <c r="N50" s="26">
        <f t="shared" si="8"/>
        <v>49460.4</v>
      </c>
      <c r="O50" s="26">
        <f t="shared" si="9"/>
        <v>54956</v>
      </c>
      <c r="P50" s="26">
        <f t="shared" si="10"/>
        <v>27478</v>
      </c>
      <c r="Q50" s="26">
        <f t="shared" si="11"/>
        <v>27478</v>
      </c>
      <c r="R50" s="26">
        <f t="shared" si="12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3">K52*0.02</f>
        <v>5495.6</v>
      </c>
      <c r="N52" s="26">
        <f t="shared" ref="N52:N55" si="14">K52*0.18</f>
        <v>49460.4</v>
      </c>
      <c r="O52" s="26">
        <f t="shared" ref="O52:O55" si="15">K52*0.2</f>
        <v>54956</v>
      </c>
      <c r="P52" s="26">
        <f t="shared" ref="P52:P55" si="16">K52*0.1</f>
        <v>27478</v>
      </c>
      <c r="Q52" s="26">
        <f t="shared" ref="Q52:Q55" si="17">K52*0.1</f>
        <v>27478</v>
      </c>
      <c r="R52" s="26">
        <f t="shared" ref="R52:R55" si="18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3"/>
        <v>5495.6</v>
      </c>
      <c r="N53" s="26">
        <f t="shared" si="14"/>
        <v>49460.4</v>
      </c>
      <c r="O53" s="26">
        <f t="shared" si="15"/>
        <v>54956</v>
      </c>
      <c r="P53" s="26">
        <f t="shared" si="16"/>
        <v>27478</v>
      </c>
      <c r="Q53" s="26">
        <f t="shared" si="17"/>
        <v>27478</v>
      </c>
      <c r="R53" s="26">
        <f t="shared" si="18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3"/>
        <v>5495.6</v>
      </c>
      <c r="N54" s="26">
        <f t="shared" si="14"/>
        <v>49460.4</v>
      </c>
      <c r="O54" s="26">
        <f t="shared" si="15"/>
        <v>54956</v>
      </c>
      <c r="P54" s="26">
        <f t="shared" si="16"/>
        <v>27478</v>
      </c>
      <c r="Q54" s="26">
        <f t="shared" si="17"/>
        <v>27478</v>
      </c>
      <c r="R54" s="26">
        <f t="shared" si="18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3"/>
        <v>5495.6</v>
      </c>
      <c r="N55" s="26">
        <f t="shared" si="14"/>
        <v>49460.4</v>
      </c>
      <c r="O55" s="26">
        <f t="shared" si="15"/>
        <v>54956</v>
      </c>
      <c r="P55" s="26">
        <f t="shared" si="16"/>
        <v>27478</v>
      </c>
      <c r="Q55" s="26">
        <f t="shared" si="17"/>
        <v>27478</v>
      </c>
      <c r="R55" s="26">
        <f t="shared" si="18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18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/>
      <c r="L59" s="18"/>
      <c r="M59" s="66"/>
      <c r="N59" s="66"/>
      <c r="O59" s="66"/>
      <c r="P59" s="66"/>
      <c r="Q59" s="66"/>
      <c r="R59" s="66"/>
    </row>
    <row r="60" ht="15.75" customHeight="1">
      <c r="A60" s="59" t="s">
        <v>90</v>
      </c>
      <c r="B60" s="60" t="s">
        <v>49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>
        <v>176343.3</v>
      </c>
      <c r="L60" s="18"/>
      <c r="M60" s="66">
        <f>K60*0.02</f>
        <v>3526.866</v>
      </c>
      <c r="N60" s="66">
        <f>K60*0.18</f>
        <v>31741.794</v>
      </c>
      <c r="O60" s="66">
        <f>K60*0.2</f>
        <v>35268.66</v>
      </c>
      <c r="P60" s="66">
        <f>K60*0.1</f>
        <v>17634.33</v>
      </c>
      <c r="Q60" s="66">
        <f>K60*0.1</f>
        <v>17634.33</v>
      </c>
      <c r="R60" s="66">
        <f>K60*0.4</f>
        <v>70537.32</v>
      </c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18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/>
      <c r="L63" s="18"/>
      <c r="M63" s="66"/>
      <c r="N63" s="66"/>
      <c r="O63" s="66"/>
      <c r="P63" s="66"/>
      <c r="Q63" s="66"/>
      <c r="R63" s="66"/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>K64*0.02</f>
        <v>3588.552</v>
      </c>
      <c r="N64" s="66">
        <f>K64*0.18</f>
        <v>32296.968</v>
      </c>
      <c r="O64" s="66">
        <f>K64*0.2</f>
        <v>35885.52</v>
      </c>
      <c r="P64" s="66">
        <f>K64*0.1</f>
        <v>17942.76</v>
      </c>
      <c r="Q64" s="66">
        <f>K64*0.1</f>
        <v>17942.76</v>
      </c>
      <c r="R64" s="66">
        <f>K64*0.4</f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0" si="19">K69*0.02</f>
        <v>5495.6</v>
      </c>
      <c r="N69" s="26">
        <f t="shared" ref="N69:N70" si="20">K69*0.18</f>
        <v>49460.4</v>
      </c>
      <c r="O69" s="26">
        <f t="shared" ref="O69:O70" si="21">K69*0.2</f>
        <v>54956</v>
      </c>
      <c r="P69" s="26">
        <f t="shared" ref="P69:P70" si="22">K69*0.1</f>
        <v>27478</v>
      </c>
      <c r="Q69" s="26">
        <f t="shared" ref="Q69:Q70" si="23">K69*0.1</f>
        <v>27478</v>
      </c>
      <c r="R69" s="26">
        <f t="shared" ref="R69:R70" si="24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19"/>
        <v>5495.6</v>
      </c>
      <c r="N70" s="26">
        <f t="shared" si="20"/>
        <v>49460.4</v>
      </c>
      <c r="O70" s="26">
        <f t="shared" si="21"/>
        <v>54956</v>
      </c>
      <c r="P70" s="26">
        <f t="shared" si="22"/>
        <v>27478</v>
      </c>
      <c r="Q70" s="26">
        <f t="shared" si="23"/>
        <v>27478</v>
      </c>
      <c r="R70" s="26">
        <f t="shared" si="24"/>
        <v>109912</v>
      </c>
    </row>
    <row r="71" ht="15.75" customHeight="1">
      <c r="A71" s="36" t="s">
        <v>101</v>
      </c>
      <c r="B71" s="22" t="s">
        <v>18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/>
      <c r="L71" s="18"/>
      <c r="M71" s="26"/>
      <c r="N71" s="26"/>
      <c r="O71" s="26"/>
      <c r="P71" s="26"/>
      <c r="Q71" s="26"/>
      <c r="R71" s="26"/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25">K79*0.02</f>
        <v>5495.6</v>
      </c>
      <c r="N79" s="26">
        <f t="shared" ref="N79:N80" si="26">K79*0.18</f>
        <v>49460.4</v>
      </c>
      <c r="O79" s="26">
        <f t="shared" ref="O79:O80" si="27">K79*0.2</f>
        <v>54956</v>
      </c>
      <c r="P79" s="26">
        <f t="shared" ref="P79:P80" si="28">K79*0.1</f>
        <v>27478</v>
      </c>
      <c r="Q79" s="26">
        <f t="shared" ref="Q79:Q80" si="29">K79*0.1</f>
        <v>27478</v>
      </c>
      <c r="R79" s="26">
        <f t="shared" ref="R79:R80" si="30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25"/>
        <v>5495.6</v>
      </c>
      <c r="N80" s="26">
        <f t="shared" si="26"/>
        <v>49460.4</v>
      </c>
      <c r="O80" s="26">
        <f t="shared" si="27"/>
        <v>54956</v>
      </c>
      <c r="P80" s="26">
        <f t="shared" si="28"/>
        <v>27478</v>
      </c>
      <c r="Q80" s="26">
        <f t="shared" si="29"/>
        <v>27478</v>
      </c>
      <c r="R80" s="26">
        <f t="shared" si="30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31">K84*0.02</f>
        <v>5449.286</v>
      </c>
      <c r="N84" s="26">
        <f t="shared" ref="N84:N87" si="32">K84*0.18</f>
        <v>49043.574</v>
      </c>
      <c r="O84" s="26">
        <f t="shared" ref="O84:O87" si="33">K84*0.2</f>
        <v>54492.86</v>
      </c>
      <c r="P84" s="26">
        <f t="shared" ref="P84:P87" si="34">K84*0.1</f>
        <v>27246.43</v>
      </c>
      <c r="Q84" s="26">
        <f t="shared" ref="Q84:Q87" si="35">K84*0.1</f>
        <v>27246.43</v>
      </c>
      <c r="R84" s="26">
        <f t="shared" ref="R84:R87" si="36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31"/>
        <v>5454.308</v>
      </c>
      <c r="N85" s="26">
        <f t="shared" si="32"/>
        <v>49088.772</v>
      </c>
      <c r="O85" s="26">
        <f t="shared" si="33"/>
        <v>54543.08</v>
      </c>
      <c r="P85" s="26">
        <f t="shared" si="34"/>
        <v>27271.54</v>
      </c>
      <c r="Q85" s="26">
        <f t="shared" si="35"/>
        <v>27271.54</v>
      </c>
      <c r="R85" s="26">
        <f t="shared" si="36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31"/>
        <v>5495.6</v>
      </c>
      <c r="N86" s="26">
        <f t="shared" si="32"/>
        <v>49460.4</v>
      </c>
      <c r="O86" s="26">
        <f t="shared" si="33"/>
        <v>54956</v>
      </c>
      <c r="P86" s="26">
        <f t="shared" si="34"/>
        <v>27478</v>
      </c>
      <c r="Q86" s="26">
        <f t="shared" si="35"/>
        <v>27478</v>
      </c>
      <c r="R86" s="26">
        <f t="shared" si="36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31"/>
        <v>5495.6</v>
      </c>
      <c r="N87" s="26">
        <f t="shared" si="32"/>
        <v>49460.4</v>
      </c>
      <c r="O87" s="26">
        <f t="shared" si="33"/>
        <v>54956</v>
      </c>
      <c r="P87" s="26">
        <f t="shared" si="34"/>
        <v>27478</v>
      </c>
      <c r="Q87" s="26">
        <f t="shared" si="35"/>
        <v>27478</v>
      </c>
      <c r="R87" s="26">
        <f t="shared" si="36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75" t="s">
        <v>209</v>
      </c>
      <c r="B175" s="76" t="s">
        <v>49</v>
      </c>
      <c r="C175" s="77" t="s">
        <v>85</v>
      </c>
      <c r="D175" s="77" t="s">
        <v>210</v>
      </c>
      <c r="E175" s="76">
        <v>2.0</v>
      </c>
      <c r="F175" s="76">
        <v>2.0</v>
      </c>
      <c r="G175" s="79">
        <v>68.22</v>
      </c>
      <c r="H175" s="80">
        <v>68.22</v>
      </c>
      <c r="I175" s="79" t="s">
        <v>83</v>
      </c>
      <c r="J175" s="79" t="s">
        <v>83</v>
      </c>
      <c r="K175" s="81">
        <v>182750.0</v>
      </c>
      <c r="L175" s="18"/>
      <c r="M175" s="82">
        <f t="shared" ref="M175:M180" si="37">K175*0.02</f>
        <v>3655</v>
      </c>
      <c r="N175" s="82">
        <f t="shared" ref="N175:N180" si="38">K175*0.18</f>
        <v>32895</v>
      </c>
      <c r="O175" s="82">
        <f t="shared" ref="O175:O180" si="39">K175*0.2</f>
        <v>36550</v>
      </c>
      <c r="P175" s="82">
        <f t="shared" ref="P175:P180" si="40">K175*0.1</f>
        <v>18275</v>
      </c>
      <c r="Q175" s="82">
        <f t="shared" ref="Q175:Q180" si="41">K175*0.1</f>
        <v>18275</v>
      </c>
      <c r="R175" s="82">
        <f t="shared" ref="R175:R180" si="42">K175*0.4</f>
        <v>73100</v>
      </c>
    </row>
    <row r="176" ht="15.75" customHeight="1">
      <c r="A176" s="75" t="s">
        <v>211</v>
      </c>
      <c r="B176" s="76" t="s">
        <v>49</v>
      </c>
      <c r="C176" s="77" t="s">
        <v>85</v>
      </c>
      <c r="D176" s="77" t="s">
        <v>210</v>
      </c>
      <c r="E176" s="76">
        <v>2.0</v>
      </c>
      <c r="F176" s="76">
        <v>2.0</v>
      </c>
      <c r="G176" s="79">
        <v>68.22</v>
      </c>
      <c r="H176" s="80">
        <v>68.22</v>
      </c>
      <c r="I176" s="79" t="s">
        <v>83</v>
      </c>
      <c r="J176" s="79" t="s">
        <v>83</v>
      </c>
      <c r="K176" s="81">
        <v>182750.0</v>
      </c>
      <c r="L176" s="18"/>
      <c r="M176" s="82">
        <f t="shared" si="37"/>
        <v>3655</v>
      </c>
      <c r="N176" s="82">
        <f t="shared" si="38"/>
        <v>32895</v>
      </c>
      <c r="O176" s="82">
        <f t="shared" si="39"/>
        <v>36550</v>
      </c>
      <c r="P176" s="82">
        <f t="shared" si="40"/>
        <v>18275</v>
      </c>
      <c r="Q176" s="82">
        <f t="shared" si="41"/>
        <v>18275</v>
      </c>
      <c r="R176" s="82">
        <f t="shared" si="42"/>
        <v>73100</v>
      </c>
    </row>
    <row r="177" ht="15.75" customHeight="1">
      <c r="A177" s="75" t="s">
        <v>212</v>
      </c>
      <c r="B177" s="76" t="s">
        <v>49</v>
      </c>
      <c r="C177" s="77" t="s">
        <v>85</v>
      </c>
      <c r="D177" s="77" t="s">
        <v>210</v>
      </c>
      <c r="E177" s="76">
        <v>2.0</v>
      </c>
      <c r="F177" s="76">
        <v>2.0</v>
      </c>
      <c r="G177" s="79">
        <v>68.22</v>
      </c>
      <c r="H177" s="80">
        <v>68.22</v>
      </c>
      <c r="I177" s="79" t="s">
        <v>83</v>
      </c>
      <c r="J177" s="79" t="s">
        <v>83</v>
      </c>
      <c r="K177" s="81">
        <v>182750.0</v>
      </c>
      <c r="L177" s="18"/>
      <c r="M177" s="82">
        <f t="shared" si="37"/>
        <v>3655</v>
      </c>
      <c r="N177" s="82">
        <f t="shared" si="38"/>
        <v>32895</v>
      </c>
      <c r="O177" s="82">
        <f t="shared" si="39"/>
        <v>36550</v>
      </c>
      <c r="P177" s="82">
        <f t="shared" si="40"/>
        <v>18275</v>
      </c>
      <c r="Q177" s="82">
        <f t="shared" si="41"/>
        <v>18275</v>
      </c>
      <c r="R177" s="82">
        <f t="shared" si="42"/>
        <v>73100</v>
      </c>
    </row>
    <row r="178" ht="15.75" customHeight="1">
      <c r="A178" s="75" t="s">
        <v>213</v>
      </c>
      <c r="B178" s="76" t="s">
        <v>49</v>
      </c>
      <c r="C178" s="77" t="s">
        <v>85</v>
      </c>
      <c r="D178" s="77" t="s">
        <v>210</v>
      </c>
      <c r="E178" s="76">
        <v>2.0</v>
      </c>
      <c r="F178" s="76">
        <v>2.0</v>
      </c>
      <c r="G178" s="79">
        <v>68.22</v>
      </c>
      <c r="H178" s="80">
        <v>68.22</v>
      </c>
      <c r="I178" s="79" t="s">
        <v>83</v>
      </c>
      <c r="J178" s="79" t="s">
        <v>83</v>
      </c>
      <c r="K178" s="81">
        <v>182750.0</v>
      </c>
      <c r="L178" s="18"/>
      <c r="M178" s="82">
        <f t="shared" si="37"/>
        <v>3655</v>
      </c>
      <c r="N178" s="82">
        <f t="shared" si="38"/>
        <v>32895</v>
      </c>
      <c r="O178" s="82">
        <f t="shared" si="39"/>
        <v>36550</v>
      </c>
      <c r="P178" s="82">
        <f t="shared" si="40"/>
        <v>18275</v>
      </c>
      <c r="Q178" s="82">
        <f t="shared" si="41"/>
        <v>18275</v>
      </c>
      <c r="R178" s="82">
        <f t="shared" si="42"/>
        <v>73100</v>
      </c>
    </row>
    <row r="179" ht="15.75" customHeight="1">
      <c r="A179" s="75" t="s">
        <v>214</v>
      </c>
      <c r="B179" s="76" t="s">
        <v>49</v>
      </c>
      <c r="C179" s="77" t="s">
        <v>85</v>
      </c>
      <c r="D179" s="77" t="s">
        <v>210</v>
      </c>
      <c r="E179" s="76">
        <v>2.0</v>
      </c>
      <c r="F179" s="76">
        <v>2.0</v>
      </c>
      <c r="G179" s="79">
        <v>68.22</v>
      </c>
      <c r="H179" s="80">
        <v>68.22</v>
      </c>
      <c r="I179" s="79" t="s">
        <v>83</v>
      </c>
      <c r="J179" s="79" t="s">
        <v>83</v>
      </c>
      <c r="K179" s="81">
        <v>182750.0</v>
      </c>
      <c r="L179" s="18"/>
      <c r="M179" s="82">
        <f t="shared" si="37"/>
        <v>3655</v>
      </c>
      <c r="N179" s="82">
        <f t="shared" si="38"/>
        <v>32895</v>
      </c>
      <c r="O179" s="82">
        <f t="shared" si="39"/>
        <v>36550</v>
      </c>
      <c r="P179" s="82">
        <f t="shared" si="40"/>
        <v>18275</v>
      </c>
      <c r="Q179" s="82">
        <f t="shared" si="41"/>
        <v>18275</v>
      </c>
      <c r="R179" s="82">
        <f t="shared" si="42"/>
        <v>73100</v>
      </c>
    </row>
    <row r="180" ht="15.75" customHeight="1">
      <c r="A180" s="75" t="s">
        <v>215</v>
      </c>
      <c r="B180" s="76" t="s">
        <v>49</v>
      </c>
      <c r="C180" s="77" t="s">
        <v>85</v>
      </c>
      <c r="D180" s="77" t="s">
        <v>210</v>
      </c>
      <c r="E180" s="76">
        <v>2.0</v>
      </c>
      <c r="F180" s="76">
        <v>2.0</v>
      </c>
      <c r="G180" s="79">
        <v>68.22</v>
      </c>
      <c r="H180" s="80">
        <v>68.22</v>
      </c>
      <c r="I180" s="79" t="s">
        <v>83</v>
      </c>
      <c r="J180" s="79" t="s">
        <v>83</v>
      </c>
      <c r="K180" s="81">
        <v>182750.0</v>
      </c>
      <c r="L180" s="18"/>
      <c r="M180" s="82">
        <f t="shared" si="37"/>
        <v>3655</v>
      </c>
      <c r="N180" s="82">
        <f t="shared" si="38"/>
        <v>32895</v>
      </c>
      <c r="O180" s="82">
        <f t="shared" si="39"/>
        <v>36550</v>
      </c>
      <c r="P180" s="82">
        <f t="shared" si="40"/>
        <v>18275</v>
      </c>
      <c r="Q180" s="82">
        <f t="shared" si="41"/>
        <v>18275</v>
      </c>
      <c r="R180" s="82">
        <f t="shared" si="42"/>
        <v>73100</v>
      </c>
    </row>
    <row r="181" ht="15.75" customHeight="1">
      <c r="A181" s="98" t="s">
        <v>216</v>
      </c>
      <c r="B181" s="9" t="s">
        <v>18</v>
      </c>
      <c r="C181" s="99" t="s">
        <v>217</v>
      </c>
      <c r="D181" s="99" t="s">
        <v>218</v>
      </c>
      <c r="E181" s="100"/>
      <c r="F181" s="100"/>
      <c r="G181" s="101">
        <v>418.45</v>
      </c>
      <c r="H181" s="102">
        <v>418.45</v>
      </c>
      <c r="I181" s="103" t="s">
        <v>83</v>
      </c>
      <c r="J181" s="103" t="s">
        <v>83</v>
      </c>
      <c r="K181" s="104"/>
      <c r="L181" s="18"/>
      <c r="M181" s="105"/>
      <c r="N181" s="105"/>
      <c r="O181" s="105"/>
      <c r="P181" s="105"/>
      <c r="Q181" s="105"/>
      <c r="R181" s="105"/>
    </row>
    <row r="182" ht="15.75" customHeight="1">
      <c r="A182" s="98" t="s">
        <v>219</v>
      </c>
      <c r="B182" s="103" t="s">
        <v>49</v>
      </c>
      <c r="C182" s="99" t="s">
        <v>217</v>
      </c>
      <c r="D182" s="99" t="s">
        <v>218</v>
      </c>
      <c r="E182" s="100"/>
      <c r="F182" s="100"/>
      <c r="G182" s="101">
        <v>418.45</v>
      </c>
      <c r="H182" s="102">
        <v>418.45</v>
      </c>
      <c r="I182" s="103" t="s">
        <v>83</v>
      </c>
      <c r="J182" s="103" t="s">
        <v>83</v>
      </c>
      <c r="K182" s="104">
        <v>615958.4</v>
      </c>
      <c r="L182" s="106"/>
      <c r="M182" s="105">
        <f>K182*0.02</f>
        <v>12319.168</v>
      </c>
      <c r="N182" s="105">
        <f>K182*0.18</f>
        <v>110872.512</v>
      </c>
      <c r="O182" s="105">
        <f>K182*0.2</f>
        <v>123191.68</v>
      </c>
      <c r="P182" s="105">
        <f>K182*0.1</f>
        <v>61595.84</v>
      </c>
      <c r="Q182" s="105">
        <f>K182*0.1</f>
        <v>61595.84</v>
      </c>
      <c r="R182" s="105">
        <f>K182*0.4</f>
        <v>246383.36</v>
      </c>
    </row>
    <row r="183" ht="15.75" customHeight="1">
      <c r="A183" s="107"/>
      <c r="B183" s="108"/>
      <c r="C183" s="109"/>
      <c r="D183" s="109"/>
      <c r="E183" s="108"/>
      <c r="F183" s="108"/>
      <c r="G183" s="110"/>
      <c r="H183" s="111"/>
      <c r="I183" s="108"/>
      <c r="J183" s="110"/>
      <c r="K183" s="112"/>
      <c r="L183" s="108"/>
      <c r="M183" s="112"/>
      <c r="N183" s="112"/>
      <c r="O183" s="112"/>
      <c r="P183" s="112"/>
      <c r="Q183" s="112"/>
      <c r="R183" s="112"/>
    </row>
    <row r="184" ht="15.75" customHeight="1">
      <c r="A184" s="107"/>
      <c r="B184" s="113" t="s">
        <v>220</v>
      </c>
      <c r="C184" s="114"/>
      <c r="D184" s="114"/>
      <c r="E184" s="114"/>
      <c r="F184" s="114"/>
      <c r="G184" s="114"/>
      <c r="H184" s="114"/>
      <c r="I184" s="114"/>
      <c r="J184" s="114"/>
      <c r="K184" s="115"/>
      <c r="L184" s="108"/>
      <c r="M184" s="112"/>
      <c r="N184" s="112"/>
      <c r="O184" s="112"/>
      <c r="P184" s="112"/>
      <c r="Q184" s="112"/>
      <c r="R184" s="112"/>
    </row>
  </sheetData>
  <autoFilter ref="$B$1:$K$182"/>
  <mergeCells count="1">
    <mergeCell ref="L2:L182"/>
  </mergeCells>
  <conditionalFormatting sqref="L1:L182">
    <cfRule type="notContainsBlanks" dxfId="0" priority="1">
      <formula>LEN(TRIM(L1))&gt;0</formula>
    </cfRule>
  </conditionalFormatting>
  <conditionalFormatting sqref="A2:R182">
    <cfRule type="expression" dxfId="1" priority="2">
      <formula>$B2="SOLD"</formula>
    </cfRule>
  </conditionalFormatting>
  <dataValidations>
    <dataValidation type="list" allowBlank="1" showErrorMessage="1" sqref="B2:B182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  <hyperlink r:id="rId174" ref="A175"/>
    <hyperlink r:id="rId175" ref="A176"/>
    <hyperlink r:id="rId176" ref="A177"/>
    <hyperlink r:id="rId177" ref="A178"/>
    <hyperlink r:id="rId178" ref="A179"/>
    <hyperlink r:id="rId179" ref="A180"/>
  </hyperlinks>
  <printOptions gridLines="1"/>
  <pageMargins bottom="0.75" footer="0.0" header="0.0" left="0.25" right="0.25" top="0.75"/>
  <pageSetup fitToHeight="0" paperSize="9" orientation="landscape"/>
  <drawing r:id="rId180"/>
</worksheet>
</file>